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<sst xmlns="http://schemas.openxmlformats.org/spreadsheetml/2006/main" count="206" uniqueCount="162">
  <si>
    <t>BUGETUL DE VENITURI SI CHELTUIELI</t>
  </si>
  <si>
    <t>mii lei</t>
  </si>
  <si>
    <t>INDICATORI</t>
  </si>
  <si>
    <t>Nr. rd.</t>
  </si>
  <si>
    <t>Realizat/ Preliminat an precedent 2022</t>
  </si>
  <si>
    <t>Propuneri an curent     2023</t>
  </si>
  <si>
    <t>%</t>
  </si>
  <si>
    <t>Estimări an 2024</t>
  </si>
  <si>
    <t>Estimări an 2025</t>
  </si>
  <si>
    <t>9=7/5</t>
  </si>
  <si>
    <t>10=8/7</t>
  </si>
  <si>
    <t>0</t>
  </si>
  <si>
    <t>1</t>
  </si>
  <si>
    <t>2</t>
  </si>
  <si>
    <t>3</t>
  </si>
  <si>
    <t>4</t>
  </si>
  <si>
    <t>5</t>
  </si>
  <si>
    <t>6=5/4</t>
  </si>
  <si>
    <t>7</t>
  </si>
  <si>
    <t>8</t>
  </si>
  <si>
    <t>9</t>
  </si>
  <si>
    <t>10</t>
  </si>
  <si>
    <t>I.</t>
  </si>
  <si>
    <t>VENITURI TOTALE (Rd.1=Rd.2+Rd.5)</t>
  </si>
  <si>
    <t>Venituri totale din exploatare, din care:</t>
  </si>
  <si>
    <t>a)</t>
  </si>
  <si>
    <t>subvenții, cf. prevederilor legale în vigoare</t>
  </si>
  <si>
    <t>b)</t>
  </si>
  <si>
    <t>transferuri, cf. prevederilor legale în vigoare</t>
  </si>
  <si>
    <t>Venituri financiare</t>
  </si>
  <si>
    <t>II</t>
  </si>
  <si>
    <t>CHELTUIELI TOTALE (Rd.6=Rd.7+Rd.19)</t>
  </si>
  <si>
    <t>6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</si>
  <si>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</si>
  <si>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</si>
  <si>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</si>
  <si>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</si>
  <si>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</si>
  <si>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</si>
  <si>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</si>
  <si>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</si>
  <si>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</si>
  <si>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11</t>
  </si>
  <si>
    <t>C1</t>
  </si>
  <si>
    <t>ch. cu salariile</t>
  </si>
  <si>
    <t>12</t>
  </si>
  <si>
    <t>C2</t>
  </si>
  <si>
    <t>bonusuri</t>
  </si>
  <si>
    <t>13</t>
  </si>
  <si>
    <t>C3</t>
  </si>
  <si>
    <t>alte cheltuieli cu personalul, din care:</t>
  </si>
  <si>
    <t>14</t>
  </si>
  <si>
    <t>cheltuieli cu plati compensatorii aferente disponibilizărilor de personal</t>
  </si>
  <si>
    <t>15</t>
  </si>
  <si>
    <t>C4</t>
  </si>
  <si>
    <t>Cheltuieli aferente contractului de mandat si a altor organe de conducere si control, comisii si comitete</t>
  </si>
  <si>
    <t>16</t>
  </si>
  <si>
    <t>C5</t>
  </si>
  <si>
    <t>Cheltuieli cu contribuțiile datorate de angajator</t>
  </si>
  <si>
    <t>17</t>
  </si>
  <si>
    <t>D.</t>
  </si>
  <si>
    <t>alte cheltuieli de exploatare</t>
  </si>
  <si>
    <t>18</t>
  </si>
  <si>
    <t>Cheltuieli financiare</t>
  </si>
  <si>
    <t>19</t>
  </si>
  <si>
    <t>III</t>
  </si>
  <si>
    <t>REZULTATUL BRUT (profit/pierdere) (Rd.20=Rd.1-Rd.6)</t>
  </si>
  <si>
    <t>20</t>
  </si>
  <si>
    <t>IV</t>
  </si>
  <si>
    <t>IMPOZIT PE PROFIT CURENT</t>
  </si>
  <si>
    <t>21</t>
  </si>
  <si>
    <t>IMPOZIT PE PROFIT AMÂNAT</t>
  </si>
  <si>
    <t>22</t>
  </si>
  <si>
    <t>VENITURI DIN IMPOZITUL PE PROFIT AMÂNAT</t>
  </si>
  <si>
    <t>23</t>
  </si>
  <si>
    <t>IMPOZITUL SPECIFIC UNOR ACTIVITĂȚI</t>
  </si>
  <si>
    <t>24</t>
  </si>
  <si>
    <t>ALTE IMPOZITE NEPREZENTATE LA ELEMENTELE DE MAI SUS</t>
  </si>
  <si>
    <t>25</t>
  </si>
  <si>
    <t>V</t>
  </si>
  <si>
    <t>PROFITUL/PIERDEREA NETA A PERIOADEI DE RAPORTARE (Rd. 26=Rd.20-Rd.21-Rd.22+Rd.23-Rd.24-Rd.25), din care:</t>
  </si>
  <si>
    <t>26</t>
  </si>
  <si>
    <t>Rezerve legale</t>
  </si>
  <si>
    <t>27</t>
  </si>
  <si>
    <t>Alte rezerve reprezentând facilități fiscale prevăzute de lege</t>
  </si>
  <si>
    <t>28</t>
  </si>
  <si>
    <t>Acoperirea pierderilor contabile din anii precedenți</t>
  </si>
  <si>
    <t>29</t>
  </si>
  <si>
    <t>Constituirea surselor proprii de finanțare pentru proiectele cofinanțate din împrumuturi externe, precum și pentru constituirea surselor necesare rambursării ratelor de capital, plații dobânzilor, comisioanelor și altor costuri aferente acestor împrumuturi</t>
  </si>
  <si>
    <t>30</t>
  </si>
  <si>
    <t>Alte repartizări prevăzute de lege</t>
  </si>
  <si>
    <t>31</t>
  </si>
  <si>
    <t>Profitul contabil rămas după deducerea sumelor de la Rd. 27, 28, 29, 30, 31 (Rd. 32= Rd.26-(Rd.27 la Rd. 31)&gt;= 0)</t>
  </si>
  <si>
    <t>32</t>
  </si>
  <si>
    <t>Participarea salariaților la profit în limita a 10% din profitul net, dar nu mai mult de nivelul unui salariu de bază mediu lunar realizat la nivelul operatorului economic în exercițiul financiar de referință</t>
  </si>
  <si>
    <t>33</t>
  </si>
  <si>
    <t>Minimum 50% vărsăminte la bugetul de stat sau local în cazul regiilor autonome, ori dividende cuvenite actionarilor, în cazul societăților/ companiilor naționale și societăților cu capital integral sau majoritar de stat, din care:</t>
  </si>
  <si>
    <t>34</t>
  </si>
  <si>
    <t>- dividende cuvenite bugetului de stat</t>
  </si>
  <si>
    <t>35</t>
  </si>
  <si>
    <t>- dividende cuvenite bugetului local</t>
  </si>
  <si>
    <t>36</t>
  </si>
  <si>
    <t>c)</t>
  </si>
  <si>
    <t>- dividende cuvenite altor acționari</t>
  </si>
  <si>
    <t>37</t>
  </si>
  <si>
    <t>Profitul nerepartizat pe destinațiile prevăzute la Rd.33 - Rd.34 se repartizează la alte rezerve și constituie sursă proprie de finanțare</t>
  </si>
  <si>
    <t>38</t>
  </si>
  <si>
    <t>VI</t>
  </si>
  <si>
    <t>VENITURI DIN FONDURI EUROPENE</t>
  </si>
  <si>
    <t>39</t>
  </si>
  <si>
    <t>VII</t>
  </si>
  <si>
    <t>CHELTUIELI ELIGIBILE DIN FONDURI EUROPENE, din care</t>
  </si>
  <si>
    <t>40</t>
  </si>
  <si>
    <t>cheltuieli materiale</t>
  </si>
  <si>
    <t>41</t>
  </si>
  <si>
    <t>cheltuieli cu salariile</t>
  </si>
  <si>
    <t>42</t>
  </si>
  <si>
    <t>cheltuieli privind prestarile de servicii</t>
  </si>
  <si>
    <t>43</t>
  </si>
  <si>
    <t>d)</t>
  </si>
  <si>
    <t>cheltuieli cu reclama si publicitate</t>
  </si>
  <si>
    <t>44</t>
  </si>
  <si>
    <t>e)</t>
  </si>
  <si>
    <t>alte cheltuieli</t>
  </si>
  <si>
    <t>45</t>
  </si>
  <si>
    <t>VIII</t>
  </si>
  <si>
    <t>SURSE DE FINANȚARE A INVESTIȚIILOR, din care:</t>
  </si>
  <si>
    <t>46</t>
  </si>
  <si>
    <t>Alocații de la buget</t>
  </si>
  <si>
    <t>47</t>
  </si>
  <si>
    <t>alocații bugetare aferente plății angajamentelor din anii anteriori</t>
  </si>
  <si>
    <t>48</t>
  </si>
  <si>
    <t>IX</t>
  </si>
  <si>
    <t>CHELTUIELI PENTRU INVESTIȚII</t>
  </si>
  <si>
    <t>49</t>
  </si>
  <si>
    <t>X</t>
  </si>
  <si>
    <t>DATE DE FUNDAMENTARE</t>
  </si>
  <si>
    <t>Nr. de personal prognozat la finele anului</t>
  </si>
  <si>
    <t>50</t>
  </si>
  <si>
    <t>Nr. mediu de salariați total</t>
  </si>
  <si>
    <t>51</t>
  </si>
  <si>
    <t>Castigul mediu lunar pe salariat (lei/persoană) determinat pe baza cheltuielilor de natură salarială *)</t>
  </si>
  <si>
    <t>52</t>
  </si>
  <si>
    <t>Câștigul mediu lunar pe salariat (lei/persoană) determinat pe baza cheltuielilor de natură salarială, recalculat cf. Legii anuale a bugetului de stat **)</t>
  </si>
  <si>
    <t>53</t>
  </si>
  <si>
    <t>Productivitatea muncii în unități valorice pe total personal mediu (mii lei/persoană) (Rd.2/Rd.51)</t>
  </si>
  <si>
    <t>54</t>
  </si>
  <si>
    <t>Productivitatea muncii în unități valorice pe total personal mediu recalculată cf. Legii anuale a bugetului de stat</t>
  </si>
  <si>
    <t>55</t>
  </si>
  <si>
    <t>Productivitatea muncii în unități fizice pe total personal mediu (cantitate produse finite/ persoană)</t>
  </si>
  <si>
    <t>56</t>
  </si>
  <si>
    <t>Cheltuieli totale la 1000 lei venituri totale (Rd. 57= (Rd.6/Rd.1)x1000)</t>
  </si>
  <si>
    <t>57</t>
  </si>
  <si>
    <t>Plăți restante</t>
  </si>
  <si>
    <t>58</t>
  </si>
  <si>
    <t>Creanțe restante</t>
  </si>
  <si>
    <t>59</t>
  </si>
  <si>
    <t xml:space="preserve">ANEXA </t>
  </si>
  <si>
    <t>PRESEDINTE DE SEDINTA</t>
  </si>
  <si>
    <t>la Hotărârea nr.116/15.03.2023</t>
  </si>
  <si>
    <t>OCTAVIAN-SORIN MARINESCU</t>
  </si>
  <si>
    <t xml:space="preserve">pe anul 2023 la R.A.T SRL 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</si>
</sst>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_);\(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/>
      <top style="medium">
        <color indexed="63"/>
      </top>
      <bottom style="medium"/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/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" fillId="0" borderId="0" xfId="56">
      <alignment/>
      <protection/>
    </xf>
    <xf numFmtId="0" fontId="1" fillId="0" borderId="0" xfId="56" applyFont="1" applyAlignment="1">
      <alignment horizontal="right" wrapText="1"/>
      <protection/>
    </xf>
    <xf numFmtId="164" fontId="1" fillId="0" borderId="10" xfId="56" applyNumberFormat="1" applyFont="1" applyBorder="1" applyAlignment="1">
      <alignment horizontal="center" vertical="center" wrapText="1"/>
      <protection/>
    </xf>
    <xf numFmtId="0" fontId="5" fillId="0" borderId="0" xfId="56" applyFont="1">
      <alignment/>
      <protection/>
    </xf>
    <xf numFmtId="0" fontId="5" fillId="0" borderId="10" xfId="56" applyFont="1" applyBorder="1" applyAlignment="1">
      <alignment horizontal="center" wrapText="1"/>
      <protection/>
    </xf>
    <xf numFmtId="0" fontId="1" fillId="0" borderId="0" xfId="56" applyFont="1" applyAlignment="1">
      <alignment wrapText="1"/>
      <protection/>
    </xf>
    <xf numFmtId="0" fontId="1" fillId="0" borderId="0" xfId="56" applyFont="1" applyAlignment="1">
      <alignment/>
      <protection/>
    </xf>
    <xf numFmtId="0" fontId="3" fillId="0" borderId="0" xfId="56" applyFont="1" applyAlignment="1">
      <alignment/>
      <protection/>
    </xf>
    <xf numFmtId="0" fontId="6" fillId="0" borderId="0" xfId="56" applyFont="1">
      <alignment/>
      <protection/>
    </xf>
    <xf numFmtId="0" fontId="0" fillId="33" borderId="0" xfId="0" applyFill="1" applyAlignment="1">
      <alignment/>
    </xf>
    <xf numFmtId="0" fontId="1" fillId="33" borderId="10" xfId="56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4" fillId="0" borderId="10" xfId="56" applyFont="1" applyBorder="1" applyAlignment="1">
      <alignment horizontal="left" vertical="center" wrapText="1"/>
      <protection/>
    </xf>
    <xf numFmtId="1" fontId="1" fillId="0" borderId="10" xfId="56" applyNumberFormat="1" applyFont="1" applyBorder="1" applyAlignment="1">
      <alignment horizontal="center" vertical="center" wrapText="1"/>
      <protection/>
    </xf>
    <xf numFmtId="164" fontId="1" fillId="0" borderId="10" xfId="56" applyNumberFormat="1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1" fontId="1" fillId="0" borderId="1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right"/>
      <protection/>
    </xf>
    <xf numFmtId="0" fontId="0" fillId="0" borderId="0" xfId="0" applyAlignment="1">
      <alignment horizontal="center"/>
    </xf>
    <xf numFmtId="0" fontId="1" fillId="0" borderId="11" xfId="56" applyFont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wrapText="1"/>
      <protection/>
    </xf>
    <xf numFmtId="0" fontId="1" fillId="0" borderId="11" xfId="56" applyFont="1" applyBorder="1" applyAlignment="1">
      <alignment horizontal="center" wrapText="1"/>
      <protection/>
    </xf>
    <xf numFmtId="37" fontId="1" fillId="0" borderId="11" xfId="56" applyNumberFormat="1" applyFont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center" wrapText="1"/>
      <protection/>
    </xf>
    <xf numFmtId="164" fontId="1" fillId="0" borderId="13" xfId="56" applyNumberFormat="1" applyFont="1" applyBorder="1" applyAlignment="1">
      <alignment horizontal="center" vertical="center" wrapText="1"/>
      <protection/>
    </xf>
    <xf numFmtId="37" fontId="1" fillId="0" borderId="14" xfId="56" applyNumberFormat="1" applyFont="1" applyBorder="1" applyAlignment="1">
      <alignment horizontal="center" vertical="center" wrapText="1"/>
      <protection/>
    </xf>
    <xf numFmtId="0" fontId="1" fillId="0" borderId="0" xfId="56" applyAlignment="1">
      <alignment horizontal="center"/>
      <protection/>
    </xf>
    <xf numFmtId="0" fontId="1" fillId="0" borderId="0" xfId="56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56" applyFont="1" applyBorder="1" applyAlignment="1">
      <alignment horizontal="left" wrapText="1"/>
      <protection/>
    </xf>
    <xf numFmtId="0" fontId="6" fillId="0" borderId="0" xfId="56" applyFont="1" applyBorder="1" applyAlignment="1">
      <alignment horizontal="center"/>
      <protection/>
    </xf>
    <xf numFmtId="0" fontId="1" fillId="0" borderId="0" xfId="56" applyFont="1" applyBorder="1" applyAlignment="1">
      <alignment horizontal="right" wrapText="1"/>
      <protection/>
    </xf>
    <xf numFmtId="0" fontId="1" fillId="0" borderId="15" xfId="56" applyFont="1" applyBorder="1" applyAlignment="1">
      <alignment horizontal="center" wrapText="1"/>
      <protection/>
    </xf>
    <xf numFmtId="0" fontId="1" fillId="0" borderId="16" xfId="56" applyFont="1" applyBorder="1" applyAlignment="1">
      <alignment horizontal="center" wrapText="1"/>
      <protection/>
    </xf>
    <xf numFmtId="0" fontId="1" fillId="0" borderId="12" xfId="56" applyFont="1" applyBorder="1" applyAlignment="1">
      <alignment horizontal="center" wrapText="1"/>
      <protection/>
    </xf>
    <xf numFmtId="0" fontId="1" fillId="0" borderId="10" xfId="56" applyFont="1" applyBorder="1" applyAlignment="1">
      <alignment horizontal="center" wrapText="1"/>
      <protection/>
    </xf>
    <xf numFmtId="0" fontId="1" fillId="0" borderId="16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7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1" fillId="0" borderId="18" xfId="56" applyFont="1" applyBorder="1" applyAlignment="1">
      <alignment horizontal="left" vertical="center" wrapText="1"/>
      <protection/>
    </xf>
    <xf numFmtId="0" fontId="1" fillId="0" borderId="19" xfId="56" applyFont="1" applyBorder="1" applyAlignment="1">
      <alignment horizontal="left" vertical="center" wrapText="1"/>
      <protection/>
    </xf>
    <xf numFmtId="0" fontId="1" fillId="34" borderId="18" xfId="56" applyFont="1" applyFill="1" applyBorder="1" applyAlignment="1">
      <alignment horizontal="left" vertical="center" wrapText="1"/>
      <protection/>
    </xf>
    <xf numFmtId="0" fontId="1" fillId="34" borderId="19" xfId="56" applyFont="1" applyFill="1" applyBorder="1" applyAlignment="1">
      <alignment horizontal="left" vertical="center" wrapText="1"/>
      <protection/>
    </xf>
    <xf numFmtId="0" fontId="1" fillId="34" borderId="10" xfId="56" applyFont="1" applyFill="1" applyBorder="1" applyAlignment="1">
      <alignment horizontal="left" vertical="center" wrapText="1"/>
      <protection/>
    </xf>
    <xf numFmtId="0" fontId="4" fillId="0" borderId="10" xfId="56" applyFont="1" applyBorder="1" applyAlignment="1">
      <alignment horizontal="left" vertical="center" wrapText="1"/>
      <protection/>
    </xf>
    <xf numFmtId="0" fontId="3" fillId="0" borderId="0" xfId="56" applyFont="1" applyBorder="1" applyAlignment="1">
      <alignment/>
      <protection/>
    </xf>
    <xf numFmtId="0" fontId="1" fillId="0" borderId="13" xfId="56" applyFont="1" applyBorder="1" applyAlignment="1">
      <alignment horizontal="left" vertical="center" wrapText="1"/>
      <protection/>
    </xf>
    <xf numFmtId="0" fontId="1" fillId="0" borderId="20" xfId="56" applyFont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.57421875" style="0" customWidth="1"/>
    <col min="2" max="2" width="4.00390625" style="0" customWidth="1"/>
    <col min="3" max="3" width="3.00390625" style="0" customWidth="1"/>
    <col min="4" max="4" width="3.57421875" style="0" customWidth="1"/>
    <col min="6" max="6" width="31.140625" style="0" customWidth="1"/>
    <col min="7" max="7" width="5.00390625" style="0" customWidth="1"/>
    <col min="8" max="8" width="10.57421875" style="0" customWidth="1"/>
    <col min="9" max="9" width="10.421875" style="0" customWidth="1"/>
    <col min="10" max="10" width="7.140625" style="0" customWidth="1"/>
    <col min="11" max="11" width="8.7109375" style="0" customWidth="1"/>
    <col min="12" max="12" width="8.8515625" style="0" customWidth="1"/>
    <col min="13" max="13" width="8.28125" style="0" customWidth="1"/>
    <col min="14" max="14" width="8.00390625" style="0" customWidth="1"/>
  </cols>
  <sheetData>
    <row r="1" spans="1:13" ht="15.75">
      <c r="A1" s="35"/>
      <c r="B1" s="35"/>
      <c r="C1" s="35"/>
      <c r="D1" s="35"/>
      <c r="E1" s="35"/>
      <c r="F1" s="35"/>
      <c r="G1" s="9"/>
      <c r="H1" s="9"/>
      <c r="I1" s="9"/>
      <c r="J1" s="9"/>
      <c r="K1" s="9"/>
      <c r="L1" s="20" t="s">
        <v>157</v>
      </c>
      <c r="M1" s="20"/>
    </row>
    <row r="2" spans="1:14" ht="15.75">
      <c r="A2" s="35"/>
      <c r="B2" s="35"/>
      <c r="C2" s="35"/>
      <c r="D2" s="35"/>
      <c r="E2" s="35"/>
      <c r="F2" s="35"/>
      <c r="G2" s="9"/>
      <c r="H2" s="9"/>
      <c r="I2" s="9"/>
      <c r="J2" s="9" t="s">
        <v>159</v>
      </c>
      <c r="K2" s="9"/>
      <c r="L2" s="9"/>
      <c r="M2" s="9"/>
      <c r="N2" s="9"/>
    </row>
    <row r="3" spans="1:14" ht="15.75">
      <c r="A3" s="35"/>
      <c r="B3" s="35"/>
      <c r="C3" s="35"/>
      <c r="D3" s="35"/>
      <c r="E3" s="35"/>
      <c r="F3" s="35"/>
      <c r="G3" s="9"/>
      <c r="H3" s="9"/>
      <c r="I3" s="9"/>
      <c r="J3" s="9"/>
      <c r="K3" s="9"/>
      <c r="L3" s="9"/>
      <c r="M3" s="9"/>
      <c r="N3" s="9"/>
    </row>
    <row r="4" spans="1:14" ht="15.7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>
      <c r="A5" s="36" t="s">
        <v>161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7" spans="1:12" ht="15.75" thickBot="1">
      <c r="A7" s="1"/>
      <c r="B7" s="37"/>
      <c r="C7" s="37"/>
      <c r="D7" s="37"/>
      <c r="E7" s="37"/>
      <c r="F7" s="37"/>
      <c r="G7" s="2"/>
      <c r="H7" s="2"/>
      <c r="I7" s="2"/>
      <c r="J7" s="2"/>
      <c r="K7" s="37" t="s">
        <v>1</v>
      </c>
      <c r="L7" s="37"/>
    </row>
    <row r="8" spans="1:14" ht="15.75" thickBot="1">
      <c r="A8" s="1"/>
      <c r="B8" s="38"/>
      <c r="C8" s="39"/>
      <c r="D8" s="39"/>
      <c r="E8" s="42" t="s">
        <v>2</v>
      </c>
      <c r="F8" s="42"/>
      <c r="G8" s="42" t="s">
        <v>3</v>
      </c>
      <c r="H8" s="39" t="s">
        <v>4</v>
      </c>
      <c r="I8" s="42" t="s">
        <v>5</v>
      </c>
      <c r="J8" s="42" t="s">
        <v>6</v>
      </c>
      <c r="K8" s="42" t="s">
        <v>7</v>
      </c>
      <c r="L8" s="42" t="s">
        <v>8</v>
      </c>
      <c r="M8" s="42" t="s">
        <v>6</v>
      </c>
      <c r="N8" s="44"/>
    </row>
    <row r="9" spans="1:14" ht="27.75" customHeight="1" thickBot="1">
      <c r="A9" s="1"/>
      <c r="B9" s="40"/>
      <c r="C9" s="41"/>
      <c r="D9" s="41"/>
      <c r="E9" s="43"/>
      <c r="F9" s="43"/>
      <c r="G9" s="43"/>
      <c r="H9" s="41"/>
      <c r="I9" s="43"/>
      <c r="J9" s="43"/>
      <c r="K9" s="43"/>
      <c r="L9" s="43"/>
      <c r="M9" s="13" t="s">
        <v>9</v>
      </c>
      <c r="N9" s="22" t="s">
        <v>10</v>
      </c>
    </row>
    <row r="10" spans="1:14" ht="15.75" thickBot="1">
      <c r="A10" s="1"/>
      <c r="B10" s="23" t="s">
        <v>11</v>
      </c>
      <c r="C10" s="41" t="s">
        <v>12</v>
      </c>
      <c r="D10" s="41"/>
      <c r="E10" s="41" t="s">
        <v>13</v>
      </c>
      <c r="F10" s="41"/>
      <c r="G10" s="12" t="s">
        <v>14</v>
      </c>
      <c r="H10" s="12" t="s">
        <v>15</v>
      </c>
      <c r="I10" s="12" t="s">
        <v>16</v>
      </c>
      <c r="J10" s="12" t="s">
        <v>17</v>
      </c>
      <c r="K10" s="12" t="s">
        <v>18</v>
      </c>
      <c r="L10" s="12" t="s">
        <v>19</v>
      </c>
      <c r="M10" s="12" t="s">
        <v>20</v>
      </c>
      <c r="N10" s="24" t="s">
        <v>21</v>
      </c>
    </row>
    <row r="11" spans="1:14" ht="15.75" thickBot="1">
      <c r="A11" s="1"/>
      <c r="B11" s="23" t="s">
        <v>22</v>
      </c>
      <c r="C11" s="12"/>
      <c r="D11" s="12"/>
      <c r="E11" s="45" t="s">
        <v>23</v>
      </c>
      <c r="F11" s="45"/>
      <c r="G11" s="13" t="s">
        <v>12</v>
      </c>
      <c r="H11" s="13">
        <v>77088</v>
      </c>
      <c r="I11" s="13">
        <v>99009</v>
      </c>
      <c r="J11" s="3">
        <f>I11/H11*100</f>
        <v>128.43633250311333</v>
      </c>
      <c r="K11" s="3">
        <f>I11*1.1</f>
        <v>108909.90000000001</v>
      </c>
      <c r="L11" s="3">
        <f>K11*1.1</f>
        <v>119800.89000000001</v>
      </c>
      <c r="M11" s="13">
        <f>K11/I11*100</f>
        <v>110.00000000000001</v>
      </c>
      <c r="N11" s="25">
        <f>L11/K11*100</f>
        <v>110.00000000000001</v>
      </c>
    </row>
    <row r="12" spans="1:14" ht="15.75" thickBot="1">
      <c r="A12" s="1"/>
      <c r="B12" s="40"/>
      <c r="C12" s="12" t="s">
        <v>12</v>
      </c>
      <c r="D12" s="12"/>
      <c r="E12" s="45" t="s">
        <v>24</v>
      </c>
      <c r="F12" s="45"/>
      <c r="G12" s="13" t="s">
        <v>13</v>
      </c>
      <c r="H12" s="13">
        <v>77088</v>
      </c>
      <c r="I12" s="13">
        <v>99006</v>
      </c>
      <c r="J12" s="3">
        <f>I12/H12*100</f>
        <v>128.43244084682442</v>
      </c>
      <c r="K12" s="3">
        <f>I12*1.1</f>
        <v>108906.6</v>
      </c>
      <c r="L12" s="3">
        <f aca="true" t="shared" si="0" ref="L12:L70">K12*1.1</f>
        <v>119797.26000000001</v>
      </c>
      <c r="M12" s="13">
        <f>K12/I12*100</f>
        <v>110.00000000000001</v>
      </c>
      <c r="N12" s="25">
        <f>L12/K12*100</f>
        <v>110.00000000000001</v>
      </c>
    </row>
    <row r="13" spans="1:14" ht="30.75" thickBot="1">
      <c r="A13" s="1"/>
      <c r="B13" s="40"/>
      <c r="C13" s="12"/>
      <c r="D13" s="12"/>
      <c r="E13" s="14" t="s">
        <v>25</v>
      </c>
      <c r="F13" s="14" t="s">
        <v>26</v>
      </c>
      <c r="G13" s="13" t="s">
        <v>14</v>
      </c>
      <c r="H13" s="13">
        <v>54441</v>
      </c>
      <c r="I13" s="13">
        <v>59000</v>
      </c>
      <c r="J13" s="3">
        <f>I13/H13*100</f>
        <v>108.37420326592091</v>
      </c>
      <c r="K13" s="3">
        <f>I13*1.1</f>
        <v>64900.00000000001</v>
      </c>
      <c r="L13" s="3">
        <f t="shared" si="0"/>
        <v>71390.00000000001</v>
      </c>
      <c r="M13" s="13">
        <f>K13/I13*100</f>
        <v>110.00000000000001</v>
      </c>
      <c r="N13" s="25">
        <f>L13/K13*100</f>
        <v>110.00000000000001</v>
      </c>
    </row>
    <row r="14" spans="1:14" ht="30.75" thickBot="1">
      <c r="A14" s="1"/>
      <c r="B14" s="40"/>
      <c r="C14" s="12"/>
      <c r="D14" s="12"/>
      <c r="E14" s="14" t="s">
        <v>27</v>
      </c>
      <c r="F14" s="14" t="s">
        <v>28</v>
      </c>
      <c r="G14" s="13" t="s">
        <v>15</v>
      </c>
      <c r="H14" s="13">
        <v>0</v>
      </c>
      <c r="I14" s="13">
        <v>0</v>
      </c>
      <c r="J14" s="3">
        <v>0</v>
      </c>
      <c r="K14" s="3">
        <f aca="true" t="shared" si="1" ref="K14:K70">I14*1.1</f>
        <v>0</v>
      </c>
      <c r="L14" s="3">
        <f t="shared" si="0"/>
        <v>0</v>
      </c>
      <c r="M14" s="13">
        <v>0</v>
      </c>
      <c r="N14" s="25">
        <v>0</v>
      </c>
    </row>
    <row r="15" spans="1:14" ht="15.75" thickBot="1">
      <c r="A15" s="1"/>
      <c r="B15" s="40"/>
      <c r="C15" s="12" t="s">
        <v>13</v>
      </c>
      <c r="D15" s="12"/>
      <c r="E15" s="45" t="s">
        <v>29</v>
      </c>
      <c r="F15" s="45"/>
      <c r="G15" s="13" t="s">
        <v>16</v>
      </c>
      <c r="H15" s="13">
        <v>0</v>
      </c>
      <c r="I15" s="13">
        <v>3</v>
      </c>
      <c r="J15" s="3">
        <v>0</v>
      </c>
      <c r="K15" s="3">
        <f t="shared" si="1"/>
        <v>3.3000000000000003</v>
      </c>
      <c r="L15" s="3">
        <f t="shared" si="0"/>
        <v>3.630000000000001</v>
      </c>
      <c r="M15" s="13">
        <f aca="true" t="shared" si="2" ref="M15:M23">K15/I15*100</f>
        <v>110.00000000000001</v>
      </c>
      <c r="N15" s="25">
        <f aca="true" t="shared" si="3" ref="N15:N23">L15/K15*100</f>
        <v>110.00000000000001</v>
      </c>
    </row>
    <row r="16" spans="2:14" ht="15.75" thickBot="1">
      <c r="B16" s="23" t="s">
        <v>30</v>
      </c>
      <c r="C16" s="12"/>
      <c r="D16" s="12"/>
      <c r="E16" s="45" t="s">
        <v>31</v>
      </c>
      <c r="F16" s="45"/>
      <c r="G16" s="13" t="s">
        <v>32</v>
      </c>
      <c r="H16" s="13">
        <v>75597</v>
      </c>
      <c r="I16" s="13">
        <f>I17+I29</f>
        <v>97437</v>
      </c>
      <c r="J16" s="3">
        <f>I16/H16*100</f>
        <v>128.89003531886186</v>
      </c>
      <c r="K16" s="3">
        <f t="shared" si="1"/>
        <v>107180.70000000001</v>
      </c>
      <c r="L16" s="3">
        <f t="shared" si="0"/>
        <v>117898.77000000002</v>
      </c>
      <c r="M16" s="13">
        <f t="shared" si="2"/>
        <v>110.00000000000001</v>
      </c>
      <c r="N16" s="25">
        <f t="shared" si="3"/>
        <v>110.00000000000001</v>
      </c>
    </row>
    <row r="17" spans="2:14" ht="33.75" customHeight="1" thickBot="1">
      <c r="B17" s="40"/>
      <c r="C17" s="12" t="s">
        <v>12</v>
      </c>
      <c r="D17" s="12"/>
      <c r="E17" s="45" t="s">
        <v>33</v>
      </c>
      <c r="F17" s="45"/>
      <c r="G17" s="13" t="s">
        <v>18</v>
      </c>
      <c r="H17" s="13">
        <v>75409</v>
      </c>
      <c r="I17" s="11">
        <f>I18+I19+I20+I28</f>
        <v>97237</v>
      </c>
      <c r="J17" s="3">
        <f aca="true" t="shared" si="4" ref="J17:J23">I17/H17*100</f>
        <v>128.94614701162993</v>
      </c>
      <c r="K17" s="3">
        <f t="shared" si="1"/>
        <v>106960.70000000001</v>
      </c>
      <c r="L17" s="3">
        <f t="shared" si="0"/>
        <v>117656.77000000002</v>
      </c>
      <c r="M17" s="13">
        <f t="shared" si="2"/>
        <v>110.00000000000001</v>
      </c>
      <c r="N17" s="25">
        <f t="shared" si="3"/>
        <v>110.00000000000001</v>
      </c>
    </row>
    <row r="18" spans="2:14" ht="21" customHeight="1" thickBot="1">
      <c r="B18" s="40"/>
      <c r="C18" s="41"/>
      <c r="D18" s="12" t="s">
        <v>34</v>
      </c>
      <c r="E18" s="45" t="s">
        <v>35</v>
      </c>
      <c r="F18" s="45"/>
      <c r="G18" s="13" t="s">
        <v>19</v>
      </c>
      <c r="H18" s="13">
        <v>24476</v>
      </c>
      <c r="I18" s="11">
        <v>31392</v>
      </c>
      <c r="J18" s="3">
        <f t="shared" si="4"/>
        <v>128.25625102140873</v>
      </c>
      <c r="K18" s="3">
        <f t="shared" si="1"/>
        <v>34531.200000000004</v>
      </c>
      <c r="L18" s="3">
        <f t="shared" si="0"/>
        <v>37984.32000000001</v>
      </c>
      <c r="M18" s="13">
        <f t="shared" si="2"/>
        <v>110.00000000000001</v>
      </c>
      <c r="N18" s="25">
        <f t="shared" si="3"/>
        <v>110.00000000000001</v>
      </c>
    </row>
    <row r="19" spans="2:14" ht="30" customHeight="1" thickBot="1">
      <c r="B19" s="40"/>
      <c r="C19" s="41"/>
      <c r="D19" s="12" t="s">
        <v>36</v>
      </c>
      <c r="E19" s="45" t="s">
        <v>37</v>
      </c>
      <c r="F19" s="45"/>
      <c r="G19" s="13" t="s">
        <v>20</v>
      </c>
      <c r="H19" s="13">
        <v>918</v>
      </c>
      <c r="I19" s="11">
        <v>970</v>
      </c>
      <c r="J19" s="3">
        <f t="shared" si="4"/>
        <v>105.6644880174292</v>
      </c>
      <c r="K19" s="3">
        <f t="shared" si="1"/>
        <v>1067</v>
      </c>
      <c r="L19" s="3">
        <f t="shared" si="0"/>
        <v>1173.7</v>
      </c>
      <c r="M19" s="13">
        <f t="shared" si="2"/>
        <v>110.00000000000001</v>
      </c>
      <c r="N19" s="25">
        <f t="shared" si="3"/>
        <v>110.00000000000001</v>
      </c>
    </row>
    <row r="20" spans="2:20" ht="33.75" customHeight="1" thickBot="1">
      <c r="B20" s="40"/>
      <c r="C20" s="41"/>
      <c r="D20" s="43" t="s">
        <v>38</v>
      </c>
      <c r="E20" s="45" t="s">
        <v>39</v>
      </c>
      <c r="F20" s="45"/>
      <c r="G20" s="13" t="s">
        <v>21</v>
      </c>
      <c r="H20" s="13">
        <v>48911</v>
      </c>
      <c r="I20" s="13">
        <f>I21+I24+I26+I27</f>
        <v>63765</v>
      </c>
      <c r="J20" s="3">
        <f>I20/H20*100</f>
        <v>130.3694465457668</v>
      </c>
      <c r="K20" s="3">
        <f t="shared" si="1"/>
        <v>70141.5</v>
      </c>
      <c r="L20" s="3">
        <f t="shared" si="0"/>
        <v>77155.65000000001</v>
      </c>
      <c r="M20" s="13">
        <f t="shared" si="2"/>
        <v>110.00000000000001</v>
      </c>
      <c r="N20" s="25">
        <f t="shared" si="3"/>
        <v>110.00000000000001</v>
      </c>
      <c r="S20" s="10"/>
      <c r="T20" s="10"/>
    </row>
    <row r="21" spans="2:14" ht="30.75" thickBot="1">
      <c r="B21" s="40"/>
      <c r="C21" s="41"/>
      <c r="D21" s="43"/>
      <c r="E21" s="14" t="s">
        <v>40</v>
      </c>
      <c r="F21" s="14" t="s">
        <v>41</v>
      </c>
      <c r="G21" s="13" t="s">
        <v>42</v>
      </c>
      <c r="H21" s="13">
        <v>46864</v>
      </c>
      <c r="I21" s="13">
        <f>I22+I23</f>
        <v>61181</v>
      </c>
      <c r="J21" s="3">
        <f t="shared" si="4"/>
        <v>130.55010242403552</v>
      </c>
      <c r="K21" s="3">
        <f t="shared" si="1"/>
        <v>67299.1</v>
      </c>
      <c r="L21" s="3">
        <f t="shared" si="0"/>
        <v>74029.01000000001</v>
      </c>
      <c r="M21" s="13">
        <f t="shared" si="2"/>
        <v>110.00000000000001</v>
      </c>
      <c r="N21" s="25">
        <f t="shared" si="3"/>
        <v>110.00000000000001</v>
      </c>
    </row>
    <row r="22" spans="2:14" ht="19.5" customHeight="1" thickBot="1">
      <c r="B22" s="40"/>
      <c r="C22" s="41"/>
      <c r="D22" s="43"/>
      <c r="E22" s="14" t="s">
        <v>43</v>
      </c>
      <c r="F22" s="14" t="s">
        <v>44</v>
      </c>
      <c r="G22" s="13" t="s">
        <v>45</v>
      </c>
      <c r="H22" s="13">
        <v>42588</v>
      </c>
      <c r="I22" s="13">
        <v>53991</v>
      </c>
      <c r="J22" s="3">
        <f t="shared" si="4"/>
        <v>126.77514792899409</v>
      </c>
      <c r="K22" s="3">
        <f t="shared" si="1"/>
        <v>59390.100000000006</v>
      </c>
      <c r="L22" s="3">
        <f t="shared" si="0"/>
        <v>65329.110000000015</v>
      </c>
      <c r="M22" s="13">
        <f t="shared" si="2"/>
        <v>110.00000000000001</v>
      </c>
      <c r="N22" s="25">
        <f t="shared" si="3"/>
        <v>110.00000000000001</v>
      </c>
    </row>
    <row r="23" spans="2:14" ht="15.75" thickBot="1">
      <c r="B23" s="40"/>
      <c r="C23" s="41"/>
      <c r="D23" s="43"/>
      <c r="E23" s="14" t="s">
        <v>46</v>
      </c>
      <c r="F23" s="14" t="s">
        <v>47</v>
      </c>
      <c r="G23" s="13" t="s">
        <v>48</v>
      </c>
      <c r="H23" s="13">
        <v>4276</v>
      </c>
      <c r="I23" s="13">
        <v>7190</v>
      </c>
      <c r="J23" s="3">
        <f t="shared" si="4"/>
        <v>168.14780168381665</v>
      </c>
      <c r="K23" s="3">
        <f t="shared" si="1"/>
        <v>7909.000000000001</v>
      </c>
      <c r="L23" s="3">
        <f t="shared" si="0"/>
        <v>8699.900000000001</v>
      </c>
      <c r="M23" s="13">
        <f t="shared" si="2"/>
        <v>110.00000000000001</v>
      </c>
      <c r="N23" s="25">
        <f t="shared" si="3"/>
        <v>110.00000000000001</v>
      </c>
    </row>
    <row r="24" spans="2:14" ht="30.75" thickBot="1">
      <c r="B24" s="40"/>
      <c r="C24" s="41"/>
      <c r="D24" s="43"/>
      <c r="E24" s="14" t="s">
        <v>49</v>
      </c>
      <c r="F24" s="14" t="s">
        <v>50</v>
      </c>
      <c r="G24" s="13" t="s">
        <v>51</v>
      </c>
      <c r="H24" s="13">
        <v>0</v>
      </c>
      <c r="I24" s="13">
        <v>0</v>
      </c>
      <c r="J24" s="3">
        <v>0</v>
      </c>
      <c r="K24" s="3">
        <f t="shared" si="1"/>
        <v>0</v>
      </c>
      <c r="L24" s="3">
        <f t="shared" si="0"/>
        <v>0</v>
      </c>
      <c r="M24" s="13">
        <v>0</v>
      </c>
      <c r="N24" s="25">
        <v>0</v>
      </c>
    </row>
    <row r="25" spans="2:14" ht="45.75" thickBot="1">
      <c r="B25" s="40"/>
      <c r="C25" s="41"/>
      <c r="D25" s="43"/>
      <c r="E25" s="14"/>
      <c r="F25" s="14" t="s">
        <v>52</v>
      </c>
      <c r="G25" s="13" t="s">
        <v>53</v>
      </c>
      <c r="H25" s="13">
        <v>0</v>
      </c>
      <c r="I25" s="13">
        <v>0</v>
      </c>
      <c r="J25" s="3">
        <v>0</v>
      </c>
      <c r="K25" s="3">
        <f t="shared" si="1"/>
        <v>0</v>
      </c>
      <c r="L25" s="3">
        <f t="shared" si="0"/>
        <v>0</v>
      </c>
      <c r="M25" s="13">
        <v>0</v>
      </c>
      <c r="N25" s="25">
        <v>0</v>
      </c>
    </row>
    <row r="26" spans="2:14" ht="60.75" thickBot="1">
      <c r="B26" s="40"/>
      <c r="C26" s="41"/>
      <c r="D26" s="43"/>
      <c r="E26" s="14" t="s">
        <v>54</v>
      </c>
      <c r="F26" s="15" t="s">
        <v>55</v>
      </c>
      <c r="G26" s="13" t="s">
        <v>56</v>
      </c>
      <c r="H26" s="13">
        <v>200</v>
      </c>
      <c r="I26" s="13">
        <v>200</v>
      </c>
      <c r="J26" s="3">
        <f>I26/H26*100</f>
        <v>100</v>
      </c>
      <c r="K26" s="3">
        <f t="shared" si="1"/>
        <v>220.00000000000003</v>
      </c>
      <c r="L26" s="3">
        <f t="shared" si="0"/>
        <v>242.00000000000006</v>
      </c>
      <c r="M26" s="13">
        <f>K26/I26*100</f>
        <v>110.00000000000001</v>
      </c>
      <c r="N26" s="25">
        <f>L26/K26*100</f>
        <v>110.00000000000001</v>
      </c>
    </row>
    <row r="27" spans="2:14" ht="30.75" thickBot="1">
      <c r="B27" s="40"/>
      <c r="C27" s="41"/>
      <c r="D27" s="43"/>
      <c r="E27" s="14" t="s">
        <v>57</v>
      </c>
      <c r="F27" s="14" t="s">
        <v>58</v>
      </c>
      <c r="G27" s="13" t="s">
        <v>59</v>
      </c>
      <c r="H27" s="13">
        <v>1847</v>
      </c>
      <c r="I27" s="13">
        <v>2384</v>
      </c>
      <c r="J27" s="3">
        <f>I27/H27*100</f>
        <v>129.07417433676233</v>
      </c>
      <c r="K27" s="3">
        <f t="shared" si="1"/>
        <v>2622.4</v>
      </c>
      <c r="L27" s="3">
        <f t="shared" si="0"/>
        <v>2884.6400000000003</v>
      </c>
      <c r="M27" s="13">
        <f>K27/I27*100</f>
        <v>110.00000000000001</v>
      </c>
      <c r="N27" s="25">
        <f>L27/K27*100</f>
        <v>110.00000000000001</v>
      </c>
    </row>
    <row r="28" spans="2:14" ht="17.25" customHeight="1" thickBot="1">
      <c r="B28" s="40"/>
      <c r="C28" s="41"/>
      <c r="D28" s="12" t="s">
        <v>60</v>
      </c>
      <c r="E28" s="45" t="s">
        <v>61</v>
      </c>
      <c r="F28" s="45"/>
      <c r="G28" s="13" t="s">
        <v>62</v>
      </c>
      <c r="H28" s="13">
        <v>1104</v>
      </c>
      <c r="I28" s="13">
        <v>1110</v>
      </c>
      <c r="J28" s="3">
        <f>I28/H28*100</f>
        <v>100.54347826086956</v>
      </c>
      <c r="K28" s="3">
        <f t="shared" si="1"/>
        <v>1221</v>
      </c>
      <c r="L28" s="3">
        <f t="shared" si="0"/>
        <v>1343.1000000000001</v>
      </c>
      <c r="M28" s="13">
        <f>K28/I28*100</f>
        <v>110.00000000000001</v>
      </c>
      <c r="N28" s="25">
        <f>L28/K28*100</f>
        <v>110.00000000000001</v>
      </c>
    </row>
    <row r="29" spans="2:14" ht="15.75" thickBot="1">
      <c r="B29" s="40"/>
      <c r="C29" s="12" t="s">
        <v>13</v>
      </c>
      <c r="D29" s="12"/>
      <c r="E29" s="45" t="s">
        <v>63</v>
      </c>
      <c r="F29" s="45"/>
      <c r="G29" s="13" t="s">
        <v>64</v>
      </c>
      <c r="H29" s="13">
        <v>188</v>
      </c>
      <c r="I29" s="13">
        <v>200</v>
      </c>
      <c r="J29" s="3">
        <f>I29/H29*100</f>
        <v>106.38297872340425</v>
      </c>
      <c r="K29" s="3">
        <f t="shared" si="1"/>
        <v>220.00000000000003</v>
      </c>
      <c r="L29" s="3">
        <f t="shared" si="0"/>
        <v>242.00000000000006</v>
      </c>
      <c r="M29" s="13">
        <f>K29/I29*100</f>
        <v>110.00000000000001</v>
      </c>
      <c r="N29" s="25">
        <f>L29/K29*100</f>
        <v>110.00000000000001</v>
      </c>
    </row>
    <row r="30" spans="2:14" ht="29.25" customHeight="1" thickBot="1">
      <c r="B30" s="26" t="s">
        <v>65</v>
      </c>
      <c r="C30" s="12"/>
      <c r="D30" s="12"/>
      <c r="E30" s="45" t="s">
        <v>66</v>
      </c>
      <c r="F30" s="45"/>
      <c r="G30" s="13" t="s">
        <v>67</v>
      </c>
      <c r="H30" s="13">
        <f>H11-H16</f>
        <v>1491</v>
      </c>
      <c r="I30" s="13">
        <f>I11-I16</f>
        <v>1572</v>
      </c>
      <c r="J30" s="3">
        <f>I30/H30*100</f>
        <v>105.43259557344065</v>
      </c>
      <c r="K30" s="3">
        <f t="shared" si="1"/>
        <v>1729.2</v>
      </c>
      <c r="L30" s="3">
        <f t="shared" si="0"/>
        <v>1902.1200000000001</v>
      </c>
      <c r="M30" s="13">
        <f>K30/I30*100</f>
        <v>110.00000000000001</v>
      </c>
      <c r="N30" s="25">
        <f>L30/K30*100</f>
        <v>110.00000000000001</v>
      </c>
    </row>
    <row r="31" spans="2:14" ht="21.75" customHeight="1" thickBot="1">
      <c r="B31" s="23" t="s">
        <v>68</v>
      </c>
      <c r="C31" s="12" t="s">
        <v>12</v>
      </c>
      <c r="D31" s="12"/>
      <c r="E31" s="45" t="s">
        <v>69</v>
      </c>
      <c r="F31" s="45"/>
      <c r="G31" s="13" t="s">
        <v>70</v>
      </c>
      <c r="H31" s="13">
        <v>0</v>
      </c>
      <c r="I31" s="13">
        <v>0</v>
      </c>
      <c r="J31" s="3">
        <v>0</v>
      </c>
      <c r="K31" s="3">
        <f t="shared" si="1"/>
        <v>0</v>
      </c>
      <c r="L31" s="3">
        <f t="shared" si="0"/>
        <v>0</v>
      </c>
      <c r="M31" s="13">
        <v>0</v>
      </c>
      <c r="N31" s="25">
        <v>0</v>
      </c>
    </row>
    <row r="32" spans="2:14" ht="17.25" customHeight="1" thickBot="1">
      <c r="B32" s="23"/>
      <c r="C32" s="12" t="s">
        <v>13</v>
      </c>
      <c r="D32" s="12"/>
      <c r="E32" s="45" t="s">
        <v>71</v>
      </c>
      <c r="F32" s="45"/>
      <c r="G32" s="13" t="s">
        <v>72</v>
      </c>
      <c r="H32" s="13">
        <v>0</v>
      </c>
      <c r="I32" s="13">
        <v>0</v>
      </c>
      <c r="J32" s="3">
        <v>0</v>
      </c>
      <c r="K32" s="3">
        <f t="shared" si="1"/>
        <v>0</v>
      </c>
      <c r="L32" s="3">
        <f t="shared" si="0"/>
        <v>0</v>
      </c>
      <c r="M32" s="13">
        <v>0</v>
      </c>
      <c r="N32" s="25">
        <v>0</v>
      </c>
    </row>
    <row r="33" spans="2:14" ht="28.5" customHeight="1" thickBot="1">
      <c r="B33" s="23"/>
      <c r="C33" s="13" t="s">
        <v>14</v>
      </c>
      <c r="D33" s="12"/>
      <c r="E33" s="45" t="s">
        <v>73</v>
      </c>
      <c r="F33" s="45"/>
      <c r="G33" s="13" t="s">
        <v>74</v>
      </c>
      <c r="H33" s="13">
        <v>0</v>
      </c>
      <c r="I33" s="13">
        <v>0</v>
      </c>
      <c r="J33" s="3">
        <v>0</v>
      </c>
      <c r="K33" s="3">
        <f t="shared" si="1"/>
        <v>0</v>
      </c>
      <c r="L33" s="3">
        <f t="shared" si="0"/>
        <v>0</v>
      </c>
      <c r="M33" s="13">
        <v>0</v>
      </c>
      <c r="N33" s="25">
        <v>0</v>
      </c>
    </row>
    <row r="34" spans="2:14" ht="21.75" customHeight="1" thickBot="1">
      <c r="B34" s="23"/>
      <c r="C34" s="13" t="s">
        <v>15</v>
      </c>
      <c r="D34" s="12"/>
      <c r="E34" s="45" t="s">
        <v>75</v>
      </c>
      <c r="F34" s="45"/>
      <c r="G34" s="13" t="s">
        <v>76</v>
      </c>
      <c r="H34" s="13">
        <v>0</v>
      </c>
      <c r="I34" s="13">
        <v>0</v>
      </c>
      <c r="J34" s="3">
        <v>0</v>
      </c>
      <c r="K34" s="3">
        <f t="shared" si="1"/>
        <v>0</v>
      </c>
      <c r="L34" s="3">
        <f t="shared" si="0"/>
        <v>0</v>
      </c>
      <c r="M34" s="13">
        <v>0</v>
      </c>
      <c r="N34" s="25">
        <v>0</v>
      </c>
    </row>
    <row r="35" spans="2:14" ht="29.25" customHeight="1" thickBot="1">
      <c r="B35" s="23"/>
      <c r="C35" s="13" t="s">
        <v>16</v>
      </c>
      <c r="D35" s="12"/>
      <c r="E35" s="45" t="s">
        <v>77</v>
      </c>
      <c r="F35" s="45"/>
      <c r="G35" s="13" t="s">
        <v>78</v>
      </c>
      <c r="H35" s="13">
        <v>0</v>
      </c>
      <c r="I35" s="13">
        <v>0</v>
      </c>
      <c r="J35" s="3">
        <v>0</v>
      </c>
      <c r="K35" s="3">
        <f t="shared" si="1"/>
        <v>0</v>
      </c>
      <c r="L35" s="3">
        <f t="shared" si="0"/>
        <v>0</v>
      </c>
      <c r="M35" s="13">
        <v>0</v>
      </c>
      <c r="N35" s="25">
        <v>0</v>
      </c>
    </row>
    <row r="36" spans="2:14" ht="47.25" customHeight="1" thickBot="1">
      <c r="B36" s="26" t="s">
        <v>79</v>
      </c>
      <c r="C36" s="12"/>
      <c r="D36" s="12"/>
      <c r="E36" s="45" t="s">
        <v>80</v>
      </c>
      <c r="F36" s="45"/>
      <c r="G36" s="13" t="s">
        <v>81</v>
      </c>
      <c r="H36" s="13">
        <f>H30-H31-H32+H33-H34-H35</f>
        <v>1491</v>
      </c>
      <c r="I36" s="13">
        <f>I30-I31-I32+I33-I34-I35</f>
        <v>1572</v>
      </c>
      <c r="J36" s="3">
        <v>0</v>
      </c>
      <c r="K36" s="3">
        <f t="shared" si="1"/>
        <v>1729.2</v>
      </c>
      <c r="L36" s="3">
        <f t="shared" si="0"/>
        <v>1902.1200000000001</v>
      </c>
      <c r="M36" s="13">
        <f>K36/I36*100</f>
        <v>110.00000000000001</v>
      </c>
      <c r="N36" s="25">
        <f>L36/K36*100</f>
        <v>110.00000000000001</v>
      </c>
    </row>
    <row r="37" spans="2:14" ht="20.25" customHeight="1" thickBot="1">
      <c r="B37" s="40"/>
      <c r="C37" s="12" t="s">
        <v>12</v>
      </c>
      <c r="D37" s="12"/>
      <c r="E37" s="45" t="s">
        <v>82</v>
      </c>
      <c r="F37" s="45"/>
      <c r="G37" s="13" t="s">
        <v>83</v>
      </c>
      <c r="H37" s="13">
        <v>0</v>
      </c>
      <c r="I37" s="13">
        <v>0</v>
      </c>
      <c r="J37" s="3">
        <v>0</v>
      </c>
      <c r="K37" s="3">
        <f t="shared" si="1"/>
        <v>0</v>
      </c>
      <c r="L37" s="3">
        <f t="shared" si="0"/>
        <v>0</v>
      </c>
      <c r="M37" s="13">
        <v>0</v>
      </c>
      <c r="N37" s="25">
        <v>0</v>
      </c>
    </row>
    <row r="38" spans="2:14" ht="30" customHeight="1" thickBot="1">
      <c r="B38" s="40"/>
      <c r="C38" s="12" t="s">
        <v>13</v>
      </c>
      <c r="D38" s="12"/>
      <c r="E38" s="45" t="s">
        <v>84</v>
      </c>
      <c r="F38" s="45"/>
      <c r="G38" s="13" t="s">
        <v>85</v>
      </c>
      <c r="H38" s="13">
        <v>0</v>
      </c>
      <c r="I38" s="13">
        <v>0</v>
      </c>
      <c r="J38" s="3">
        <v>0</v>
      </c>
      <c r="K38" s="3">
        <f t="shared" si="1"/>
        <v>0</v>
      </c>
      <c r="L38" s="3">
        <f t="shared" si="0"/>
        <v>0</v>
      </c>
      <c r="M38" s="13">
        <v>0</v>
      </c>
      <c r="N38" s="25">
        <v>0</v>
      </c>
    </row>
    <row r="39" spans="2:14" ht="28.5" customHeight="1" thickBot="1">
      <c r="B39" s="40"/>
      <c r="C39" s="13" t="s">
        <v>14</v>
      </c>
      <c r="D39" s="12"/>
      <c r="E39" s="46" t="s">
        <v>86</v>
      </c>
      <c r="F39" s="47"/>
      <c r="G39" s="13" t="s">
        <v>87</v>
      </c>
      <c r="H39" s="13">
        <v>0</v>
      </c>
      <c r="I39" s="13">
        <v>0</v>
      </c>
      <c r="J39" s="3">
        <v>0</v>
      </c>
      <c r="K39" s="3">
        <f t="shared" si="1"/>
        <v>0</v>
      </c>
      <c r="L39" s="3">
        <f t="shared" si="0"/>
        <v>0</v>
      </c>
      <c r="M39" s="13">
        <v>0</v>
      </c>
      <c r="N39" s="25">
        <v>0</v>
      </c>
    </row>
    <row r="40" spans="2:14" ht="105.75" customHeight="1" thickBot="1">
      <c r="B40" s="40"/>
      <c r="C40" s="13" t="s">
        <v>15</v>
      </c>
      <c r="D40" s="12"/>
      <c r="E40" s="48" t="s">
        <v>88</v>
      </c>
      <c r="F40" s="49"/>
      <c r="G40" s="13" t="s">
        <v>89</v>
      </c>
      <c r="H40" s="13">
        <v>0</v>
      </c>
      <c r="I40" s="13">
        <v>0</v>
      </c>
      <c r="J40" s="3">
        <v>0</v>
      </c>
      <c r="K40" s="3">
        <f t="shared" si="1"/>
        <v>0</v>
      </c>
      <c r="L40" s="3">
        <f t="shared" si="0"/>
        <v>0</v>
      </c>
      <c r="M40" s="13">
        <v>0</v>
      </c>
      <c r="N40" s="25">
        <v>0</v>
      </c>
    </row>
    <row r="41" spans="2:14" ht="20.25" customHeight="1" thickBot="1">
      <c r="B41" s="40"/>
      <c r="C41" s="13" t="s">
        <v>16</v>
      </c>
      <c r="D41" s="12"/>
      <c r="E41" s="45" t="s">
        <v>90</v>
      </c>
      <c r="F41" s="45"/>
      <c r="G41" s="13" t="s">
        <v>91</v>
      </c>
      <c r="H41" s="13">
        <v>0</v>
      </c>
      <c r="I41" s="13">
        <v>0</v>
      </c>
      <c r="J41" s="3">
        <v>0</v>
      </c>
      <c r="K41" s="3">
        <f t="shared" si="1"/>
        <v>0</v>
      </c>
      <c r="L41" s="3">
        <f t="shared" si="0"/>
        <v>0</v>
      </c>
      <c r="M41" s="13">
        <v>0</v>
      </c>
      <c r="N41" s="25">
        <v>0</v>
      </c>
    </row>
    <row r="42" spans="2:14" ht="48.75" customHeight="1" thickBot="1">
      <c r="B42" s="40"/>
      <c r="C42" s="13" t="s">
        <v>32</v>
      </c>
      <c r="D42" s="12"/>
      <c r="E42" s="45" t="s">
        <v>92</v>
      </c>
      <c r="F42" s="45"/>
      <c r="G42" s="13" t="s">
        <v>93</v>
      </c>
      <c r="H42" s="13">
        <v>0</v>
      </c>
      <c r="I42" s="13">
        <v>0</v>
      </c>
      <c r="J42" s="13">
        <v>0</v>
      </c>
      <c r="K42" s="3">
        <f t="shared" si="1"/>
        <v>0</v>
      </c>
      <c r="L42" s="3">
        <f t="shared" si="0"/>
        <v>0</v>
      </c>
      <c r="M42" s="13">
        <v>0</v>
      </c>
      <c r="N42" s="25">
        <v>0</v>
      </c>
    </row>
    <row r="43" spans="2:14" ht="15.75" thickBot="1">
      <c r="B43" s="40"/>
      <c r="C43" s="13" t="s">
        <v>18</v>
      </c>
      <c r="D43" s="12"/>
      <c r="E43" s="45" t="s">
        <v>94</v>
      </c>
      <c r="F43" s="45"/>
      <c r="G43" s="13" t="s">
        <v>95</v>
      </c>
      <c r="H43" s="13">
        <v>0</v>
      </c>
      <c r="I43" s="13">
        <v>0</v>
      </c>
      <c r="J43" s="3">
        <v>0</v>
      </c>
      <c r="K43" s="3">
        <f t="shared" si="1"/>
        <v>0</v>
      </c>
      <c r="L43" s="3">
        <f t="shared" si="0"/>
        <v>0</v>
      </c>
      <c r="M43" s="13">
        <v>0</v>
      </c>
      <c r="N43" s="25">
        <v>0</v>
      </c>
    </row>
    <row r="44" spans="2:14" ht="15.75" thickBot="1">
      <c r="B44" s="40"/>
      <c r="C44" s="13" t="s">
        <v>19</v>
      </c>
      <c r="D44" s="12"/>
      <c r="E44" s="46" t="s">
        <v>96</v>
      </c>
      <c r="F44" s="47"/>
      <c r="G44" s="13" t="s">
        <v>97</v>
      </c>
      <c r="H44" s="13">
        <v>0</v>
      </c>
      <c r="I44" s="13">
        <v>0</v>
      </c>
      <c r="J44" s="3">
        <v>0</v>
      </c>
      <c r="K44" s="3">
        <f t="shared" si="1"/>
        <v>0</v>
      </c>
      <c r="L44" s="3">
        <f t="shared" si="0"/>
        <v>0</v>
      </c>
      <c r="M44" s="13">
        <v>0</v>
      </c>
      <c r="N44" s="25">
        <v>0</v>
      </c>
    </row>
    <row r="45" spans="2:14" ht="15.75" thickBot="1">
      <c r="B45" s="40"/>
      <c r="C45" s="13"/>
      <c r="D45" s="12" t="s">
        <v>25</v>
      </c>
      <c r="E45" s="50" t="s">
        <v>98</v>
      </c>
      <c r="F45" s="50"/>
      <c r="G45" s="13" t="s">
        <v>99</v>
      </c>
      <c r="H45" s="13">
        <v>0</v>
      </c>
      <c r="I45" s="13">
        <v>0</v>
      </c>
      <c r="J45" s="3">
        <v>0</v>
      </c>
      <c r="K45" s="3">
        <f t="shared" si="1"/>
        <v>0</v>
      </c>
      <c r="L45" s="3">
        <f t="shared" si="0"/>
        <v>0</v>
      </c>
      <c r="M45" s="13">
        <v>0</v>
      </c>
      <c r="N45" s="25">
        <v>0</v>
      </c>
    </row>
    <row r="46" spans="2:14" ht="15.75" thickBot="1">
      <c r="B46" s="40"/>
      <c r="C46" s="13"/>
      <c r="D46" s="12" t="s">
        <v>27</v>
      </c>
      <c r="E46" s="50" t="s">
        <v>100</v>
      </c>
      <c r="F46" s="50"/>
      <c r="G46" s="13" t="s">
        <v>101</v>
      </c>
      <c r="H46" s="13">
        <v>0</v>
      </c>
      <c r="I46" s="13">
        <v>0</v>
      </c>
      <c r="J46" s="3">
        <v>0</v>
      </c>
      <c r="K46" s="3">
        <f t="shared" si="1"/>
        <v>0</v>
      </c>
      <c r="L46" s="3">
        <f t="shared" si="0"/>
        <v>0</v>
      </c>
      <c r="M46" s="13">
        <v>0</v>
      </c>
      <c r="N46" s="25">
        <v>0</v>
      </c>
    </row>
    <row r="47" spans="2:14" ht="21" customHeight="1" thickBot="1">
      <c r="B47" s="40"/>
      <c r="C47" s="13"/>
      <c r="D47" s="12" t="s">
        <v>102</v>
      </c>
      <c r="E47" s="50" t="s">
        <v>103</v>
      </c>
      <c r="F47" s="50"/>
      <c r="G47" s="13" t="s">
        <v>104</v>
      </c>
      <c r="H47" s="13">
        <v>0</v>
      </c>
      <c r="I47" s="13">
        <v>0</v>
      </c>
      <c r="J47" s="3">
        <v>0</v>
      </c>
      <c r="K47" s="3">
        <f t="shared" si="1"/>
        <v>0</v>
      </c>
      <c r="L47" s="3">
        <f t="shared" si="0"/>
        <v>0</v>
      </c>
      <c r="M47" s="13">
        <v>0</v>
      </c>
      <c r="N47" s="25">
        <v>0</v>
      </c>
    </row>
    <row r="48" spans="1:14" ht="44.25" customHeight="1" thickBot="1">
      <c r="A48" s="1"/>
      <c r="B48" s="40"/>
      <c r="C48" s="13" t="s">
        <v>20</v>
      </c>
      <c r="D48" s="12"/>
      <c r="E48" s="45" t="s">
        <v>105</v>
      </c>
      <c r="F48" s="45"/>
      <c r="G48" s="13" t="s">
        <v>106</v>
      </c>
      <c r="H48" s="13">
        <v>0</v>
      </c>
      <c r="I48" s="13">
        <v>0</v>
      </c>
      <c r="J48" s="3">
        <v>0</v>
      </c>
      <c r="K48" s="3">
        <f t="shared" si="1"/>
        <v>0</v>
      </c>
      <c r="L48" s="3">
        <f t="shared" si="0"/>
        <v>0</v>
      </c>
      <c r="M48" s="13">
        <v>0</v>
      </c>
      <c r="N48" s="25">
        <v>0</v>
      </c>
    </row>
    <row r="49" spans="1:14" ht="20.25" customHeight="1" thickBot="1">
      <c r="A49" s="1"/>
      <c r="B49" s="23" t="s">
        <v>107</v>
      </c>
      <c r="C49" s="12"/>
      <c r="D49" s="12"/>
      <c r="E49" s="45" t="s">
        <v>108</v>
      </c>
      <c r="F49" s="45"/>
      <c r="G49" s="13" t="s">
        <v>109</v>
      </c>
      <c r="H49" s="13">
        <v>0</v>
      </c>
      <c r="I49" s="13">
        <v>0</v>
      </c>
      <c r="J49" s="3">
        <v>0</v>
      </c>
      <c r="K49" s="3">
        <f t="shared" si="1"/>
        <v>0</v>
      </c>
      <c r="L49" s="3">
        <f t="shared" si="0"/>
        <v>0</v>
      </c>
      <c r="M49" s="13">
        <v>0</v>
      </c>
      <c r="N49" s="25">
        <v>0</v>
      </c>
    </row>
    <row r="50" spans="1:14" ht="30.75" customHeight="1" thickBot="1">
      <c r="A50" s="1"/>
      <c r="B50" s="26" t="s">
        <v>110</v>
      </c>
      <c r="C50" s="12"/>
      <c r="D50" s="12"/>
      <c r="E50" s="45" t="s">
        <v>111</v>
      </c>
      <c r="F50" s="45"/>
      <c r="G50" s="13" t="s">
        <v>112</v>
      </c>
      <c r="H50" s="13">
        <v>0</v>
      </c>
      <c r="I50" s="13">
        <v>0</v>
      </c>
      <c r="J50" s="3">
        <v>0</v>
      </c>
      <c r="K50" s="3">
        <f t="shared" si="1"/>
        <v>0</v>
      </c>
      <c r="L50" s="3">
        <f t="shared" si="0"/>
        <v>0</v>
      </c>
      <c r="M50" s="13">
        <v>0</v>
      </c>
      <c r="N50" s="25">
        <v>0</v>
      </c>
    </row>
    <row r="51" spans="1:14" ht="17.25" customHeight="1" thickBot="1">
      <c r="A51" s="1"/>
      <c r="B51" s="23"/>
      <c r="C51" s="12"/>
      <c r="D51" s="12" t="s">
        <v>25</v>
      </c>
      <c r="E51" s="51" t="s">
        <v>113</v>
      </c>
      <c r="F51" s="51"/>
      <c r="G51" s="13" t="s">
        <v>114</v>
      </c>
      <c r="H51" s="13">
        <v>0</v>
      </c>
      <c r="I51" s="13">
        <v>0</v>
      </c>
      <c r="J51" s="3">
        <v>0</v>
      </c>
      <c r="K51" s="3">
        <f t="shared" si="1"/>
        <v>0</v>
      </c>
      <c r="L51" s="3">
        <f t="shared" si="0"/>
        <v>0</v>
      </c>
      <c r="M51" s="13">
        <v>0</v>
      </c>
      <c r="N51" s="25">
        <v>0</v>
      </c>
    </row>
    <row r="52" spans="1:14" ht="15.75" thickBot="1">
      <c r="A52" s="1"/>
      <c r="B52" s="23"/>
      <c r="C52" s="12"/>
      <c r="D52" s="12" t="s">
        <v>27</v>
      </c>
      <c r="E52" s="51" t="s">
        <v>115</v>
      </c>
      <c r="F52" s="51"/>
      <c r="G52" s="13" t="s">
        <v>116</v>
      </c>
      <c r="H52" s="13">
        <v>0</v>
      </c>
      <c r="I52" s="13">
        <v>0</v>
      </c>
      <c r="J52" s="3">
        <v>0</v>
      </c>
      <c r="K52" s="3">
        <f t="shared" si="1"/>
        <v>0</v>
      </c>
      <c r="L52" s="3">
        <f t="shared" si="0"/>
        <v>0</v>
      </c>
      <c r="M52" s="13">
        <v>0</v>
      </c>
      <c r="N52" s="25">
        <v>0</v>
      </c>
    </row>
    <row r="53" spans="1:14" ht="21" customHeight="1" thickBot="1">
      <c r="A53" s="1"/>
      <c r="B53" s="23"/>
      <c r="C53" s="12"/>
      <c r="D53" s="12" t="s">
        <v>102</v>
      </c>
      <c r="E53" s="51" t="s">
        <v>117</v>
      </c>
      <c r="F53" s="51"/>
      <c r="G53" s="13" t="s">
        <v>118</v>
      </c>
      <c r="H53" s="13">
        <v>0</v>
      </c>
      <c r="I53" s="13">
        <v>0</v>
      </c>
      <c r="J53" s="3">
        <v>0</v>
      </c>
      <c r="K53" s="3">
        <f t="shared" si="1"/>
        <v>0</v>
      </c>
      <c r="L53" s="3">
        <f t="shared" si="0"/>
        <v>0</v>
      </c>
      <c r="M53" s="13">
        <v>0</v>
      </c>
      <c r="N53" s="25">
        <v>0</v>
      </c>
    </row>
    <row r="54" spans="1:14" ht="21.75" customHeight="1" thickBot="1">
      <c r="A54" s="1"/>
      <c r="B54" s="23"/>
      <c r="C54" s="12"/>
      <c r="D54" s="12" t="s">
        <v>119</v>
      </c>
      <c r="E54" s="51" t="s">
        <v>120</v>
      </c>
      <c r="F54" s="51"/>
      <c r="G54" s="13" t="s">
        <v>121</v>
      </c>
      <c r="H54" s="13">
        <v>0</v>
      </c>
      <c r="I54" s="13">
        <v>0</v>
      </c>
      <c r="J54" s="3">
        <v>0</v>
      </c>
      <c r="K54" s="3">
        <f t="shared" si="1"/>
        <v>0</v>
      </c>
      <c r="L54" s="3">
        <f t="shared" si="0"/>
        <v>0</v>
      </c>
      <c r="M54" s="13">
        <v>0</v>
      </c>
      <c r="N54" s="25">
        <v>0</v>
      </c>
    </row>
    <row r="55" spans="1:14" ht="18.75" customHeight="1" thickBot="1">
      <c r="A55" s="1"/>
      <c r="B55" s="23"/>
      <c r="C55" s="12"/>
      <c r="D55" s="12" t="s">
        <v>122</v>
      </c>
      <c r="E55" s="51" t="s">
        <v>123</v>
      </c>
      <c r="F55" s="51"/>
      <c r="G55" s="13" t="s">
        <v>124</v>
      </c>
      <c r="H55" s="13">
        <v>0</v>
      </c>
      <c r="I55" s="13">
        <v>0</v>
      </c>
      <c r="J55" s="3">
        <v>0</v>
      </c>
      <c r="K55" s="3">
        <f t="shared" si="1"/>
        <v>0</v>
      </c>
      <c r="L55" s="3">
        <f t="shared" si="0"/>
        <v>0</v>
      </c>
      <c r="M55" s="13">
        <v>0</v>
      </c>
      <c r="N55" s="25">
        <v>0</v>
      </c>
    </row>
    <row r="56" spans="1:14" ht="15.75" thickBot="1">
      <c r="A56" s="4"/>
      <c r="B56" s="27" t="s">
        <v>125</v>
      </c>
      <c r="C56" s="5"/>
      <c r="D56" s="5"/>
      <c r="E56" s="51" t="s">
        <v>126</v>
      </c>
      <c r="F56" s="51"/>
      <c r="G56" s="13" t="s">
        <v>127</v>
      </c>
      <c r="H56" s="11">
        <v>593</v>
      </c>
      <c r="I56" s="13">
        <v>6084</v>
      </c>
      <c r="J56" s="3">
        <v>0</v>
      </c>
      <c r="K56" s="3">
        <v>715</v>
      </c>
      <c r="L56" s="3">
        <v>645</v>
      </c>
      <c r="M56" s="16">
        <f>K56/I56*100</f>
        <v>11.752136752136751</v>
      </c>
      <c r="N56" s="25">
        <f>L56/K56*100</f>
        <v>90.20979020979021</v>
      </c>
    </row>
    <row r="57" spans="1:14" ht="15.75" thickBot="1">
      <c r="A57" s="1"/>
      <c r="B57" s="23"/>
      <c r="C57" s="12" t="s">
        <v>12</v>
      </c>
      <c r="D57" s="12"/>
      <c r="E57" s="45" t="s">
        <v>128</v>
      </c>
      <c r="F57" s="45"/>
      <c r="G57" s="13" t="s">
        <v>129</v>
      </c>
      <c r="H57" s="13">
        <v>0</v>
      </c>
      <c r="I57" s="13">
        <v>0</v>
      </c>
      <c r="J57" s="3">
        <v>0</v>
      </c>
      <c r="K57" s="3">
        <f t="shared" si="1"/>
        <v>0</v>
      </c>
      <c r="L57" s="3">
        <f t="shared" si="0"/>
        <v>0</v>
      </c>
      <c r="M57" s="13">
        <v>0</v>
      </c>
      <c r="N57" s="25">
        <v>0</v>
      </c>
    </row>
    <row r="58" spans="1:14" ht="32.25" customHeight="1" thickBot="1">
      <c r="A58" s="1"/>
      <c r="B58" s="23"/>
      <c r="C58" s="12"/>
      <c r="D58" s="12"/>
      <c r="E58" s="45" t="s">
        <v>130</v>
      </c>
      <c r="F58" s="45"/>
      <c r="G58" s="13" t="s">
        <v>131</v>
      </c>
      <c r="H58" s="13">
        <v>0</v>
      </c>
      <c r="I58" s="13">
        <v>0</v>
      </c>
      <c r="J58" s="3">
        <v>0</v>
      </c>
      <c r="K58" s="17">
        <f t="shared" si="1"/>
        <v>0</v>
      </c>
      <c r="L58" s="17">
        <f t="shared" si="0"/>
        <v>0</v>
      </c>
      <c r="M58" s="18">
        <v>0</v>
      </c>
      <c r="N58" s="25">
        <v>0</v>
      </c>
    </row>
    <row r="59" spans="1:14" ht="18.75" customHeight="1" thickBot="1">
      <c r="A59" s="1"/>
      <c r="B59" s="23" t="s">
        <v>132</v>
      </c>
      <c r="C59" s="12"/>
      <c r="D59" s="12"/>
      <c r="E59" s="45" t="s">
        <v>133</v>
      </c>
      <c r="F59" s="45"/>
      <c r="G59" s="13" t="s">
        <v>134</v>
      </c>
      <c r="H59" s="13">
        <v>593</v>
      </c>
      <c r="I59" s="13">
        <v>6084</v>
      </c>
      <c r="J59" s="3">
        <v>0</v>
      </c>
      <c r="K59" s="17">
        <v>715</v>
      </c>
      <c r="L59" s="17">
        <v>645</v>
      </c>
      <c r="M59" s="19">
        <f>K59/I59*100</f>
        <v>11.752136752136751</v>
      </c>
      <c r="N59" s="25">
        <f>L59/K59*100</f>
        <v>90.20979020979021</v>
      </c>
    </row>
    <row r="60" spans="1:14" ht="15.75" thickBot="1">
      <c r="A60" s="1"/>
      <c r="B60" s="23" t="s">
        <v>135</v>
      </c>
      <c r="C60" s="12"/>
      <c r="D60" s="12"/>
      <c r="E60" s="45" t="s">
        <v>136</v>
      </c>
      <c r="F60" s="45"/>
      <c r="G60" s="13"/>
      <c r="H60" s="13">
        <v>0</v>
      </c>
      <c r="I60" s="13">
        <v>0</v>
      </c>
      <c r="J60" s="3">
        <v>0</v>
      </c>
      <c r="K60" s="17">
        <f t="shared" si="1"/>
        <v>0</v>
      </c>
      <c r="L60" s="17">
        <f t="shared" si="0"/>
        <v>0</v>
      </c>
      <c r="M60" s="18">
        <v>0</v>
      </c>
      <c r="N60" s="25">
        <v>0</v>
      </c>
    </row>
    <row r="61" spans="1:14" ht="20.25" customHeight="1" thickBot="1">
      <c r="A61" s="1"/>
      <c r="B61" s="40"/>
      <c r="C61" s="13" t="s">
        <v>12</v>
      </c>
      <c r="D61" s="12"/>
      <c r="E61" s="45" t="s">
        <v>137</v>
      </c>
      <c r="F61" s="45"/>
      <c r="G61" s="13" t="s">
        <v>138</v>
      </c>
      <c r="H61" s="13">
        <v>763</v>
      </c>
      <c r="I61" s="13">
        <v>865</v>
      </c>
      <c r="J61" s="3">
        <f aca="true" t="shared" si="5" ref="J61:J66">I61/H61*100</f>
        <v>113.36828309305373</v>
      </c>
      <c r="K61" s="17">
        <v>865</v>
      </c>
      <c r="L61" s="17">
        <v>865</v>
      </c>
      <c r="M61" s="18">
        <f aca="true" t="shared" si="6" ref="M61:M66">K61/I61*100</f>
        <v>100</v>
      </c>
      <c r="N61" s="25">
        <f aca="true" t="shared" si="7" ref="N61:N66">L61/K61*100</f>
        <v>100</v>
      </c>
    </row>
    <row r="62" spans="1:14" ht="19.5" customHeight="1" thickBot="1">
      <c r="A62" s="1"/>
      <c r="B62" s="40"/>
      <c r="C62" s="12" t="s">
        <v>13</v>
      </c>
      <c r="D62" s="12"/>
      <c r="E62" s="45" t="s">
        <v>139</v>
      </c>
      <c r="F62" s="45"/>
      <c r="G62" s="13" t="s">
        <v>140</v>
      </c>
      <c r="H62" s="13">
        <v>730</v>
      </c>
      <c r="I62" s="13">
        <v>834</v>
      </c>
      <c r="J62" s="3">
        <f t="shared" si="5"/>
        <v>114.24657534246576</v>
      </c>
      <c r="K62" s="17">
        <v>850</v>
      </c>
      <c r="L62" s="17">
        <v>860</v>
      </c>
      <c r="M62" s="19">
        <f t="shared" si="6"/>
        <v>101.91846522781776</v>
      </c>
      <c r="N62" s="25">
        <f t="shared" si="7"/>
        <v>101.17647058823529</v>
      </c>
    </row>
    <row r="63" spans="1:14" ht="45.75" customHeight="1" thickBot="1">
      <c r="A63" s="1"/>
      <c r="B63" s="40"/>
      <c r="C63" s="13" t="s">
        <v>14</v>
      </c>
      <c r="D63" s="12"/>
      <c r="E63" s="45" t="s">
        <v>141</v>
      </c>
      <c r="F63" s="45"/>
      <c r="G63" s="13" t="s">
        <v>142</v>
      </c>
      <c r="H63" s="3">
        <v>5265</v>
      </c>
      <c r="I63" s="3">
        <v>5970</v>
      </c>
      <c r="J63" s="3">
        <f t="shared" si="5"/>
        <v>113.39031339031338</v>
      </c>
      <c r="K63" s="17">
        <v>5970</v>
      </c>
      <c r="L63" s="17">
        <v>6000</v>
      </c>
      <c r="M63" s="19">
        <f t="shared" si="6"/>
        <v>100</v>
      </c>
      <c r="N63" s="25">
        <f t="shared" si="7"/>
        <v>100.50251256281406</v>
      </c>
    </row>
    <row r="64" spans="2:14" ht="61.5" customHeight="1" thickBot="1">
      <c r="B64" s="40"/>
      <c r="C64" s="13" t="s">
        <v>15</v>
      </c>
      <c r="D64" s="12"/>
      <c r="E64" s="45" t="s">
        <v>143</v>
      </c>
      <c r="F64" s="45"/>
      <c r="G64" s="13" t="s">
        <v>144</v>
      </c>
      <c r="H64" s="3">
        <v>5350</v>
      </c>
      <c r="I64" s="3">
        <v>5897</v>
      </c>
      <c r="J64" s="3">
        <f t="shared" si="5"/>
        <v>110.22429906542055</v>
      </c>
      <c r="K64" s="3">
        <v>5897</v>
      </c>
      <c r="L64" s="3">
        <v>5950</v>
      </c>
      <c r="M64" s="13">
        <f t="shared" si="6"/>
        <v>100</v>
      </c>
      <c r="N64" s="25">
        <f t="shared" si="7"/>
        <v>100.89876208241479</v>
      </c>
    </row>
    <row r="65" spans="2:14" ht="46.5" customHeight="1" thickBot="1">
      <c r="B65" s="40"/>
      <c r="C65" s="13" t="s">
        <v>16</v>
      </c>
      <c r="D65" s="12"/>
      <c r="E65" s="45" t="s">
        <v>145</v>
      </c>
      <c r="F65" s="45"/>
      <c r="G65" s="13" t="s">
        <v>146</v>
      </c>
      <c r="H65" s="3">
        <f>H12/H62</f>
        <v>105.6</v>
      </c>
      <c r="I65" s="3">
        <f>I12/I62</f>
        <v>118.71223021582733</v>
      </c>
      <c r="J65" s="3">
        <f t="shared" si="5"/>
        <v>112.41688467407891</v>
      </c>
      <c r="K65" s="3">
        <f>K12/K62</f>
        <v>128.1254117647059</v>
      </c>
      <c r="L65" s="3">
        <f>L12/L62</f>
        <v>139.29913953488372</v>
      </c>
      <c r="M65" s="16">
        <f t="shared" si="6"/>
        <v>107.92941176470589</v>
      </c>
      <c r="N65" s="25">
        <f t="shared" si="7"/>
        <v>108.72093023255813</v>
      </c>
    </row>
    <row r="66" spans="2:14" ht="51" customHeight="1" thickBot="1">
      <c r="B66" s="40"/>
      <c r="C66" s="13" t="s">
        <v>32</v>
      </c>
      <c r="D66" s="12"/>
      <c r="E66" s="45" t="s">
        <v>147</v>
      </c>
      <c r="F66" s="45"/>
      <c r="G66" s="13" t="s">
        <v>148</v>
      </c>
      <c r="H66" s="3">
        <f>H65</f>
        <v>105.6</v>
      </c>
      <c r="I66" s="3">
        <f>I65</f>
        <v>118.71223021582733</v>
      </c>
      <c r="J66" s="3">
        <f t="shared" si="5"/>
        <v>112.41688467407891</v>
      </c>
      <c r="K66" s="3">
        <f>K65</f>
        <v>128.1254117647059</v>
      </c>
      <c r="L66" s="3">
        <f>L65</f>
        <v>139.29913953488372</v>
      </c>
      <c r="M66" s="16">
        <f t="shared" si="6"/>
        <v>107.92941176470589</v>
      </c>
      <c r="N66" s="25">
        <f t="shared" si="7"/>
        <v>108.72093023255813</v>
      </c>
    </row>
    <row r="67" spans="2:14" ht="48" customHeight="1" thickBot="1">
      <c r="B67" s="40"/>
      <c r="C67" s="13" t="s">
        <v>18</v>
      </c>
      <c r="D67" s="12"/>
      <c r="E67" s="45" t="s">
        <v>149</v>
      </c>
      <c r="F67" s="45"/>
      <c r="G67" s="13" t="s">
        <v>150</v>
      </c>
      <c r="H67" s="3">
        <v>0</v>
      </c>
      <c r="I67" s="3">
        <v>0</v>
      </c>
      <c r="J67" s="3">
        <v>0</v>
      </c>
      <c r="K67" s="3">
        <f t="shared" si="1"/>
        <v>0</v>
      </c>
      <c r="L67" s="3">
        <f t="shared" si="0"/>
        <v>0</v>
      </c>
      <c r="M67" s="13">
        <v>0</v>
      </c>
      <c r="N67" s="25">
        <v>0</v>
      </c>
    </row>
    <row r="68" spans="2:14" ht="33" customHeight="1" thickBot="1">
      <c r="B68" s="40"/>
      <c r="C68" s="13" t="s">
        <v>19</v>
      </c>
      <c r="D68" s="12"/>
      <c r="E68" s="45" t="s">
        <v>151</v>
      </c>
      <c r="F68" s="45"/>
      <c r="G68" s="13" t="s">
        <v>152</v>
      </c>
      <c r="H68" s="3">
        <f>H16/H11*1000</f>
        <v>980.6584682440847</v>
      </c>
      <c r="I68" s="3">
        <f>I16/I11*1000</f>
        <v>984.1226555161652</v>
      </c>
      <c r="J68" s="3">
        <f>I68/H68*100</f>
        <v>100.3532511454557</v>
      </c>
      <c r="K68" s="3">
        <f>K16/K11*1000</f>
        <v>984.1226555161652</v>
      </c>
      <c r="L68" s="3">
        <f>L16/L11*1000</f>
        <v>984.1226555161653</v>
      </c>
      <c r="M68" s="13">
        <f>K68/I68*100</f>
        <v>100</v>
      </c>
      <c r="N68" s="25">
        <f>L68/K68*100</f>
        <v>100.00000000000003</v>
      </c>
    </row>
    <row r="69" spans="2:14" ht="18.75" customHeight="1" thickBot="1">
      <c r="B69" s="40"/>
      <c r="C69" s="12" t="s">
        <v>20</v>
      </c>
      <c r="D69" s="12"/>
      <c r="E69" s="45" t="s">
        <v>153</v>
      </c>
      <c r="F69" s="45"/>
      <c r="G69" s="13" t="s">
        <v>154</v>
      </c>
      <c r="H69" s="13">
        <v>0</v>
      </c>
      <c r="I69" s="13">
        <v>0</v>
      </c>
      <c r="J69" s="3">
        <v>0</v>
      </c>
      <c r="K69" s="3">
        <f t="shared" si="1"/>
        <v>0</v>
      </c>
      <c r="L69" s="3">
        <f t="shared" si="0"/>
        <v>0</v>
      </c>
      <c r="M69" s="13">
        <v>0</v>
      </c>
      <c r="N69" s="25">
        <v>0</v>
      </c>
    </row>
    <row r="70" spans="2:14" ht="15.75" thickBot="1">
      <c r="B70" s="54"/>
      <c r="C70" s="28" t="s">
        <v>21</v>
      </c>
      <c r="D70" s="29"/>
      <c r="E70" s="53" t="s">
        <v>155</v>
      </c>
      <c r="F70" s="53"/>
      <c r="G70" s="28" t="s">
        <v>156</v>
      </c>
      <c r="H70" s="28">
        <v>50</v>
      </c>
      <c r="I70" s="28">
        <v>0</v>
      </c>
      <c r="J70" s="30">
        <v>0</v>
      </c>
      <c r="K70" s="30">
        <f t="shared" si="1"/>
        <v>0</v>
      </c>
      <c r="L70" s="30">
        <f t="shared" si="0"/>
        <v>0</v>
      </c>
      <c r="M70" s="28">
        <v>0</v>
      </c>
      <c r="N70" s="31">
        <v>0</v>
      </c>
    </row>
    <row r="71" spans="2:14" ht="15">
      <c r="B71" s="6"/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">
      <c r="B72" s="7"/>
      <c r="C72" s="7"/>
      <c r="D72" s="7"/>
      <c r="E72" s="7"/>
      <c r="F72" s="7"/>
      <c r="G72" s="1"/>
      <c r="H72" s="1"/>
      <c r="I72" s="1"/>
      <c r="J72" s="1"/>
      <c r="K72" s="1"/>
      <c r="L72" s="1"/>
      <c r="M72" s="1"/>
      <c r="N72" s="1"/>
    </row>
    <row r="73" spans="2:14" ht="15">
      <c r="B73" s="7"/>
      <c r="C73" s="7"/>
      <c r="D73" s="7"/>
      <c r="E73" s="7"/>
      <c r="F73" s="7"/>
      <c r="G73" s="1"/>
      <c r="H73" s="32" t="s">
        <v>158</v>
      </c>
      <c r="I73" s="32"/>
      <c r="J73" s="32"/>
      <c r="K73" s="1"/>
      <c r="L73" s="1"/>
      <c r="M73" s="1"/>
      <c r="N73" s="1"/>
    </row>
    <row r="74" spans="7:10" ht="15">
      <c r="G74" t="s">
        <v>160</v>
      </c>
      <c r="H74" s="21"/>
      <c r="I74" s="21"/>
      <c r="J74" s="21"/>
    </row>
    <row r="75" spans="1:14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1:14" ht="15">
      <c r="A76" s="34"/>
      <c r="B76" s="34"/>
      <c r="C76" s="34"/>
      <c r="D76" s="34"/>
      <c r="E76" s="34"/>
      <c r="F76" s="34"/>
      <c r="G76" s="33"/>
      <c r="H76" s="33"/>
      <c r="I76" s="33"/>
      <c r="J76" s="33"/>
      <c r="K76" s="33"/>
      <c r="L76" s="33"/>
      <c r="M76" s="33"/>
      <c r="N76" s="33"/>
    </row>
    <row r="77" spans="2:14" ht="15">
      <c r="B77" s="1"/>
      <c r="C77" s="1"/>
      <c r="D77" s="1"/>
      <c r="E77" s="1"/>
      <c r="F77" s="1"/>
      <c r="G77" s="1"/>
      <c r="H77" s="1"/>
      <c r="I77" s="1"/>
      <c r="J77" s="8"/>
      <c r="K77" s="1"/>
      <c r="L77" s="7"/>
      <c r="M77" s="7"/>
      <c r="N77" s="1"/>
    </row>
    <row r="78" spans="2:14" ht="15">
      <c r="B78" s="1"/>
      <c r="C78" s="1"/>
      <c r="D78" s="1"/>
      <c r="E78" s="1"/>
      <c r="F78" s="1"/>
      <c r="G78" s="1"/>
      <c r="H78" s="8"/>
      <c r="I78" s="8"/>
      <c r="J78" s="1"/>
      <c r="K78" s="52"/>
      <c r="L78" s="52"/>
      <c r="M78" s="52"/>
      <c r="N78" s="52"/>
    </row>
  </sheetData>
  <sheetProtection/>
  <mergeCells count="81">
    <mergeCell ref="E64:F64"/>
    <mergeCell ref="E65:F65"/>
    <mergeCell ref="E66:F66"/>
    <mergeCell ref="E67:F67"/>
    <mergeCell ref="E68:F68"/>
    <mergeCell ref="E54:F54"/>
    <mergeCell ref="A5:N5"/>
    <mergeCell ref="K78:N78"/>
    <mergeCell ref="E69:F69"/>
    <mergeCell ref="E70:F70"/>
    <mergeCell ref="E59:F59"/>
    <mergeCell ref="E60:F60"/>
    <mergeCell ref="B61:B70"/>
    <mergeCell ref="E61:F61"/>
    <mergeCell ref="E62:F62"/>
    <mergeCell ref="E63:F63"/>
    <mergeCell ref="E57:F57"/>
    <mergeCell ref="E58:F58"/>
    <mergeCell ref="E49:F49"/>
    <mergeCell ref="E50:F50"/>
    <mergeCell ref="E51:F51"/>
    <mergeCell ref="E52:F52"/>
    <mergeCell ref="E53:F53"/>
    <mergeCell ref="E45:F45"/>
    <mergeCell ref="E46:F46"/>
    <mergeCell ref="E47:F47"/>
    <mergeCell ref="E48:F48"/>
    <mergeCell ref="E55:F55"/>
    <mergeCell ref="E56:F56"/>
    <mergeCell ref="E36:F36"/>
    <mergeCell ref="B37:B48"/>
    <mergeCell ref="E37:F37"/>
    <mergeCell ref="E38:F38"/>
    <mergeCell ref="E39:F39"/>
    <mergeCell ref="E40:F40"/>
    <mergeCell ref="E41:F41"/>
    <mergeCell ref="E42:F42"/>
    <mergeCell ref="E43:F43"/>
    <mergeCell ref="E44:F44"/>
    <mergeCell ref="E30:F30"/>
    <mergeCell ref="E31:F31"/>
    <mergeCell ref="E32:F32"/>
    <mergeCell ref="E33:F33"/>
    <mergeCell ref="E34:F34"/>
    <mergeCell ref="E35:F35"/>
    <mergeCell ref="E16:F16"/>
    <mergeCell ref="B17:B29"/>
    <mergeCell ref="E17:F17"/>
    <mergeCell ref="C18:C28"/>
    <mergeCell ref="E18:F18"/>
    <mergeCell ref="E19:F19"/>
    <mergeCell ref="D20:D27"/>
    <mergeCell ref="E20:F20"/>
    <mergeCell ref="E28:F28"/>
    <mergeCell ref="E29:F29"/>
    <mergeCell ref="M8:N8"/>
    <mergeCell ref="C10:D10"/>
    <mergeCell ref="E10:F10"/>
    <mergeCell ref="E11:F11"/>
    <mergeCell ref="B12:B15"/>
    <mergeCell ref="E12:F12"/>
    <mergeCell ref="E15:F15"/>
    <mergeCell ref="K7:L7"/>
    <mergeCell ref="B8:D9"/>
    <mergeCell ref="E8:F9"/>
    <mergeCell ref="G8:G9"/>
    <mergeCell ref="H8:H9"/>
    <mergeCell ref="I8:I9"/>
    <mergeCell ref="J8:J9"/>
    <mergeCell ref="K8:K9"/>
    <mergeCell ref="L8:L9"/>
    <mergeCell ref="A75:F75"/>
    <mergeCell ref="G75:N75"/>
    <mergeCell ref="A76:F76"/>
    <mergeCell ref="G76:N76"/>
    <mergeCell ref="A1:F1"/>
    <mergeCell ref="A2:F2"/>
    <mergeCell ref="A3:F3"/>
    <mergeCell ref="A4:N4"/>
    <mergeCell ref="B7:D7"/>
    <mergeCell ref="E7:F7"/>
  </mergeCells>
  <printOptions/>
  <pageMargins left="0.25" right="0.25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Socol</dc:creator>
  <cp:keywords/>
  <dc:description/>
  <cp:lastModifiedBy>utilizator buget1</cp:lastModifiedBy>
  <cp:lastPrinted>2023-03-08T07:55:50Z</cp:lastPrinted>
  <dcterms:created xsi:type="dcterms:W3CDTF">2023-03-04T09:34:02Z</dcterms:created>
  <dcterms:modified xsi:type="dcterms:W3CDTF">2023-03-15T07:03:10Z</dcterms:modified>
  <cp:category/>
  <cp:version/>
  <cp:contentType/>
  <cp:contentStatus/>
</cp:coreProperties>
</file>